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795" windowHeight="12945" activeTab="0"/>
  </bookViews>
  <sheets>
    <sheet name="SEO費用対効果試算表" sheetId="1" r:id="rId1"/>
  </sheets>
  <definedNames>
    <definedName name="_xlnm.Print_Area" localSheetId="0">'SEO費用対効果試算表'!$A$22:$AF$50</definedName>
  </definedNames>
  <calcPr fullCalcOnLoad="1"/>
</workbook>
</file>

<file path=xl/sharedStrings.xml><?xml version="1.0" encoding="utf-8"?>
<sst xmlns="http://schemas.openxmlformats.org/spreadsheetml/2006/main" count="48" uniqueCount="32">
  <si>
    <t>順位</t>
  </si>
  <si>
    <t>Google</t>
  </si>
  <si>
    <t>キーワードツール</t>
  </si>
  <si>
    <t>aramakijake.jp</t>
  </si>
  <si>
    <t>Yahoo!</t>
  </si>
  <si>
    <t>合計</t>
  </si>
  <si>
    <t>楽観値</t>
  </si>
  <si>
    <t>悲観値</t>
  </si>
  <si>
    <t>キーワードツール</t>
  </si>
  <si>
    <t>aramakijake.jp</t>
  </si>
  <si>
    <t>月間費用</t>
  </si>
  <si>
    <t>2.問い合わせ率</t>
  </si>
  <si>
    <t>1.月間検索数</t>
  </si>
  <si>
    <t>3.契約率</t>
  </si>
  <si>
    <t>SEO費用対効果試算表</t>
  </si>
  <si>
    <t>前提条件入力</t>
  </si>
  <si>
    <t>キーワード</t>
  </si>
  <si>
    <t>キーワード：</t>
  </si>
  <si>
    <t>試算日</t>
  </si>
  <si>
    <t>※水色の網掛け部分のみ入力してください</t>
  </si>
  <si>
    <t>4.平均粗利益</t>
  </si>
  <si>
    <t>5.SEO費用</t>
  </si>
  <si>
    <t>通常通り印刷するとここから下の部分のみ印刷されます</t>
  </si>
  <si>
    <t>SEO対策</t>
  </si>
  <si>
    <t>クリック率
(CTR)/1</t>
  </si>
  <si>
    <t>訪問数/2</t>
  </si>
  <si>
    <t>集客毎コスト(CPC)/3</t>
  </si>
  <si>
    <t>問合数(CV数)/4</t>
  </si>
  <si>
    <t>問合毎コスト(CPA)/5</t>
  </si>
  <si>
    <t>契約数/6</t>
  </si>
  <si>
    <t>契約毎コスト(CPA)/7</t>
  </si>
  <si>
    <t>損益/8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</si>
</sst>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\&quot;#,##0.000;&quot;\&quot;\-#,##0.000"/>
    <numFmt numFmtId="182" formatCode="&quot;\&quot;#,##0.0;&quot;\&quot;\-#,##0.0"/>
    <numFmt numFmtId="183" formatCode="0.000%"/>
    <numFmt numFmtId="184" formatCode="#,##0.0;[Red]\-#,##0.0"/>
    <numFmt numFmtId="185" formatCode="&quot;\&quot;#,##0.0;[Red]&quot;\&quot;\-#,##0.0"/>
    <numFmt numFmtId="186" formatCode="yyyy&quot;年&quot;m&quot;月&quot;d&quot;日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メイリオ"/>
      <family val="3"/>
    </font>
    <font>
      <sz val="18"/>
      <name val="メイリオ"/>
      <family val="3"/>
    </font>
    <font>
      <sz val="16"/>
      <name val="メイリオ"/>
      <family val="3"/>
    </font>
    <font>
      <b/>
      <sz val="20"/>
      <name val="メイリオ"/>
      <family val="3"/>
    </font>
    <font>
      <sz val="10"/>
      <name val="メイリオ"/>
      <family val="3"/>
    </font>
    <font>
      <sz val="9"/>
      <name val="メイリオ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0" xfId="17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38" fontId="4" fillId="2" borderId="20" xfId="17" applyFont="1" applyFill="1" applyBorder="1" applyAlignment="1">
      <alignment horizontal="center" vertical="center"/>
    </xf>
    <xf numFmtId="38" fontId="4" fillId="2" borderId="21" xfId="17" applyFont="1" applyFill="1" applyBorder="1" applyAlignment="1">
      <alignment horizontal="center" vertical="center"/>
    </xf>
    <xf numFmtId="38" fontId="4" fillId="2" borderId="22" xfId="17" applyFont="1" applyFill="1" applyBorder="1" applyAlignment="1">
      <alignment horizontal="center" vertical="center"/>
    </xf>
    <xf numFmtId="38" fontId="4" fillId="2" borderId="12" xfId="17" applyFont="1" applyFill="1" applyBorder="1" applyAlignment="1">
      <alignment horizontal="center" vertical="center"/>
    </xf>
    <xf numFmtId="38" fontId="4" fillId="2" borderId="23" xfId="17" applyFont="1" applyFill="1" applyBorder="1" applyAlignment="1">
      <alignment horizontal="center" vertical="center"/>
    </xf>
    <xf numFmtId="38" fontId="4" fillId="2" borderId="24" xfId="17" applyFont="1" applyFill="1" applyBorder="1" applyAlignment="1">
      <alignment horizontal="center" vertical="center"/>
    </xf>
    <xf numFmtId="38" fontId="4" fillId="2" borderId="25" xfId="17" applyFont="1" applyFill="1" applyBorder="1" applyAlignment="1">
      <alignment horizontal="center" vertical="center"/>
    </xf>
    <xf numFmtId="38" fontId="4" fillId="2" borderId="18" xfId="17" applyFont="1" applyFill="1" applyBorder="1" applyAlignment="1">
      <alignment horizontal="center" vertical="center"/>
    </xf>
    <xf numFmtId="38" fontId="4" fillId="2" borderId="26" xfId="17" applyFont="1" applyFill="1" applyBorder="1" applyAlignment="1">
      <alignment horizontal="center" vertical="center"/>
    </xf>
    <xf numFmtId="38" fontId="4" fillId="2" borderId="0" xfId="17" applyFont="1" applyFill="1" applyBorder="1" applyAlignment="1">
      <alignment horizontal="center" vertical="center"/>
    </xf>
    <xf numFmtId="38" fontId="4" fillId="2" borderId="27" xfId="17" applyFont="1" applyFill="1" applyBorder="1" applyAlignment="1">
      <alignment horizontal="center" vertical="center"/>
    </xf>
    <xf numFmtId="38" fontId="4" fillId="2" borderId="2" xfId="17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 shrinkToFit="1"/>
    </xf>
    <xf numFmtId="38" fontId="4" fillId="0" borderId="1" xfId="17" applyFont="1" applyBorder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38" fontId="4" fillId="0" borderId="0" xfId="17" applyFont="1" applyAlignment="1">
      <alignment vertical="center" shrinkToFit="1"/>
    </xf>
    <xf numFmtId="184" fontId="4" fillId="0" borderId="1" xfId="17" applyNumberFormat="1" applyFont="1" applyBorder="1" applyAlignment="1">
      <alignment horizontal="right" vertical="center" shrinkToFit="1"/>
    </xf>
    <xf numFmtId="0" fontId="4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76" fontId="4" fillId="0" borderId="35" xfId="0" applyNumberFormat="1" applyFont="1" applyBorder="1" applyAlignment="1">
      <alignment vertical="center" shrinkToFit="1"/>
    </xf>
    <xf numFmtId="38" fontId="4" fillId="0" borderId="35" xfId="17" applyFont="1" applyBorder="1" applyAlignment="1">
      <alignment horizontal="right" vertical="center" shrinkToFit="1"/>
    </xf>
    <xf numFmtId="5" fontId="4" fillId="0" borderId="35" xfId="0" applyNumberFormat="1" applyFont="1" applyBorder="1" applyAlignment="1">
      <alignment horizontal="right" vertical="center" shrinkToFit="1"/>
    </xf>
    <xf numFmtId="184" fontId="4" fillId="0" borderId="35" xfId="17" applyNumberFormat="1" applyFont="1" applyBorder="1" applyAlignment="1">
      <alignment horizontal="right" vertical="center" shrinkToFit="1"/>
    </xf>
    <xf numFmtId="6" fontId="4" fillId="0" borderId="35" xfId="0" applyNumberFormat="1" applyFont="1" applyBorder="1" applyAlignment="1">
      <alignment horizontal="right" vertical="center" shrinkToFit="1"/>
    </xf>
    <xf numFmtId="6" fontId="4" fillId="0" borderId="1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38" fontId="4" fillId="3" borderId="8" xfId="17" applyFont="1" applyFill="1" applyBorder="1" applyAlignment="1" applyProtection="1">
      <alignment vertical="center"/>
      <protection locked="0"/>
    </xf>
    <xf numFmtId="38" fontId="4" fillId="3" borderId="9" xfId="17" applyFont="1" applyFill="1" applyBorder="1" applyAlignment="1" applyProtection="1">
      <alignment vertical="center"/>
      <protection locked="0"/>
    </xf>
    <xf numFmtId="38" fontId="4" fillId="3" borderId="36" xfId="17" applyFont="1" applyFill="1" applyBorder="1" applyAlignment="1" applyProtection="1">
      <alignment vertical="center"/>
      <protection locked="0"/>
    </xf>
    <xf numFmtId="38" fontId="4" fillId="3" borderId="11" xfId="17" applyFont="1" applyFill="1" applyBorder="1" applyAlignment="1" applyProtection="1">
      <alignment vertical="center"/>
      <protection locked="0"/>
    </xf>
    <xf numFmtId="38" fontId="4" fillId="3" borderId="12" xfId="17" applyFont="1" applyFill="1" applyBorder="1" applyAlignment="1" applyProtection="1">
      <alignment vertical="center"/>
      <protection locked="0"/>
    </xf>
    <xf numFmtId="38" fontId="4" fillId="3" borderId="37" xfId="17" applyFont="1" applyFill="1" applyBorder="1" applyAlignment="1" applyProtection="1">
      <alignment vertical="center"/>
      <protection locked="0"/>
    </xf>
    <xf numFmtId="38" fontId="4" fillId="3" borderId="14" xfId="17" applyFont="1" applyFill="1" applyBorder="1" applyAlignment="1" applyProtection="1">
      <alignment vertical="center"/>
      <protection locked="0"/>
    </xf>
    <xf numFmtId="38" fontId="4" fillId="3" borderId="15" xfId="17" applyFont="1" applyFill="1" applyBorder="1" applyAlignment="1" applyProtection="1">
      <alignment vertical="center"/>
      <protection locked="0"/>
    </xf>
    <xf numFmtId="38" fontId="4" fillId="3" borderId="38" xfId="17" applyFont="1" applyFill="1" applyBorder="1" applyAlignment="1" applyProtection="1">
      <alignment vertical="center"/>
      <protection locked="0"/>
    </xf>
    <xf numFmtId="38" fontId="4" fillId="3" borderId="17" xfId="17" applyFont="1" applyFill="1" applyBorder="1" applyAlignment="1" applyProtection="1">
      <alignment vertical="center"/>
      <protection locked="0"/>
    </xf>
    <xf numFmtId="38" fontId="4" fillId="3" borderId="18" xfId="17" applyFont="1" applyFill="1" applyBorder="1" applyAlignment="1" applyProtection="1">
      <alignment vertical="center"/>
      <protection locked="0"/>
    </xf>
    <xf numFmtId="38" fontId="4" fillId="3" borderId="39" xfId="17" applyFont="1" applyFill="1" applyBorder="1" applyAlignment="1" applyProtection="1">
      <alignment vertical="center"/>
      <protection locked="0"/>
    </xf>
    <xf numFmtId="10" fontId="4" fillId="3" borderId="40" xfId="0" applyNumberFormat="1" applyFont="1" applyFill="1" applyBorder="1" applyAlignment="1" applyProtection="1">
      <alignment horizontal="center" vertical="center"/>
      <protection locked="0"/>
    </xf>
    <xf numFmtId="10" fontId="4" fillId="3" borderId="41" xfId="0" applyNumberFormat="1" applyFont="1" applyFill="1" applyBorder="1" applyAlignment="1" applyProtection="1">
      <alignment horizontal="center" vertical="center"/>
      <protection locked="0"/>
    </xf>
    <xf numFmtId="10" fontId="4" fillId="3" borderId="42" xfId="0" applyNumberFormat="1" applyFont="1" applyFill="1" applyBorder="1" applyAlignment="1" applyProtection="1">
      <alignment horizontal="center" vertical="center"/>
      <protection locked="0"/>
    </xf>
    <xf numFmtId="5" fontId="4" fillId="3" borderId="43" xfId="0" applyNumberFormat="1" applyFont="1" applyFill="1" applyBorder="1" applyAlignment="1" applyProtection="1">
      <alignment horizontal="right" vertical="center"/>
      <protection locked="0"/>
    </xf>
    <xf numFmtId="5" fontId="4" fillId="3" borderId="44" xfId="0" applyNumberFormat="1" applyFont="1" applyFill="1" applyBorder="1" applyAlignment="1" applyProtection="1">
      <alignment horizontal="right" vertical="center"/>
      <protection locked="0"/>
    </xf>
    <xf numFmtId="5" fontId="4" fillId="3" borderId="45" xfId="0" applyNumberFormat="1" applyFont="1" applyFill="1" applyBorder="1" applyAlignment="1" applyProtection="1">
      <alignment horizontal="right" vertical="center"/>
      <protection locked="0"/>
    </xf>
    <xf numFmtId="5" fontId="4" fillId="3" borderId="1" xfId="0" applyNumberFormat="1" applyFont="1" applyFill="1" applyBorder="1" applyAlignment="1" applyProtection="1">
      <alignment horizontal="right" vertical="center"/>
      <protection locked="0"/>
    </xf>
    <xf numFmtId="5" fontId="4" fillId="3" borderId="32" xfId="0" applyNumberFormat="1" applyFont="1" applyFill="1" applyBorder="1" applyAlignment="1" applyProtection="1">
      <alignment horizontal="right" vertical="center"/>
      <protection locked="0"/>
    </xf>
    <xf numFmtId="0" fontId="6" fillId="3" borderId="46" xfId="0" applyFont="1" applyFill="1" applyBorder="1" applyAlignment="1" applyProtection="1">
      <alignment horizontal="left" vertical="center"/>
      <protection locked="0"/>
    </xf>
    <xf numFmtId="0" fontId="6" fillId="3" borderId="21" xfId="0" applyFont="1" applyFill="1" applyBorder="1" applyAlignment="1" applyProtection="1">
      <alignment horizontal="left" vertical="center"/>
      <protection locked="0"/>
    </xf>
    <xf numFmtId="0" fontId="6" fillId="3" borderId="47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48" xfId="0" applyFont="1" applyFill="1" applyBorder="1" applyAlignment="1" applyProtection="1">
      <alignment horizontal="left" vertical="center"/>
      <protection locked="0"/>
    </xf>
    <xf numFmtId="38" fontId="4" fillId="2" borderId="3" xfId="17" applyFont="1" applyFill="1" applyBorder="1" applyAlignment="1" applyProtection="1">
      <alignment vertical="center"/>
      <protection/>
    </xf>
    <xf numFmtId="38" fontId="4" fillId="2" borderId="4" xfId="17" applyFont="1" applyFill="1" applyBorder="1" applyAlignment="1" applyProtection="1">
      <alignment vertical="center"/>
      <protection/>
    </xf>
    <xf numFmtId="38" fontId="4" fillId="2" borderId="49" xfId="17" applyFont="1" applyFill="1" applyBorder="1" applyAlignment="1" applyProtection="1">
      <alignment vertical="center"/>
      <protection/>
    </xf>
    <xf numFmtId="38" fontId="4" fillId="2" borderId="6" xfId="17" applyFont="1" applyFill="1" applyBorder="1" applyAlignment="1" applyProtection="1">
      <alignment vertical="center"/>
      <protection/>
    </xf>
    <xf numFmtId="38" fontId="4" fillId="2" borderId="2" xfId="17" applyFont="1" applyFill="1" applyBorder="1" applyAlignment="1" applyProtection="1">
      <alignment vertical="center"/>
      <protection/>
    </xf>
    <xf numFmtId="38" fontId="4" fillId="2" borderId="48" xfId="17" applyFont="1" applyFill="1" applyBorder="1" applyAlignment="1" applyProtection="1">
      <alignment vertical="center"/>
      <protection/>
    </xf>
    <xf numFmtId="5" fontId="4" fillId="3" borderId="50" xfId="0" applyNumberFormat="1" applyFont="1" applyFill="1" applyBorder="1" applyAlignment="1" applyProtection="1">
      <alignment horizontal="right" vertical="center"/>
      <protection locked="0"/>
    </xf>
    <xf numFmtId="5" fontId="4" fillId="3" borderId="51" xfId="0" applyNumberFormat="1" applyFont="1" applyFill="1" applyBorder="1" applyAlignment="1" applyProtection="1">
      <alignment horizontal="right" vertical="center"/>
      <protection locked="0"/>
    </xf>
    <xf numFmtId="5" fontId="4" fillId="3" borderId="5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4" fillId="0" borderId="53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38" fontId="4" fillId="0" borderId="53" xfId="17" applyFont="1" applyBorder="1" applyAlignment="1">
      <alignment vertical="center"/>
    </xf>
    <xf numFmtId="0" fontId="4" fillId="4" borderId="54" xfId="0" applyFont="1" applyFill="1" applyBorder="1" applyAlignment="1">
      <alignment horizontal="center" vertical="center" shrinkToFit="1"/>
    </xf>
    <xf numFmtId="0" fontId="4" fillId="4" borderId="55" xfId="0" applyFont="1" applyFill="1" applyBorder="1" applyAlignment="1">
      <alignment horizontal="center" vertical="center" shrinkToFit="1"/>
    </xf>
    <xf numFmtId="0" fontId="4" fillId="4" borderId="56" xfId="0" applyFont="1" applyFill="1" applyBorder="1" applyAlignment="1">
      <alignment horizontal="center" vertical="center" shrinkToFit="1"/>
    </xf>
    <xf numFmtId="0" fontId="4" fillId="4" borderId="57" xfId="0" applyFont="1" applyFill="1" applyBorder="1" applyAlignment="1">
      <alignment horizontal="center" vertical="center" shrinkToFit="1"/>
    </xf>
    <xf numFmtId="0" fontId="4" fillId="4" borderId="58" xfId="0" applyFont="1" applyFill="1" applyBorder="1" applyAlignment="1">
      <alignment horizontal="center" vertical="center" shrinkToFit="1"/>
    </xf>
    <xf numFmtId="0" fontId="4" fillId="4" borderId="59" xfId="0" applyFont="1" applyFill="1" applyBorder="1" applyAlignment="1">
      <alignment horizontal="center" vertical="center" shrinkToFit="1"/>
    </xf>
    <xf numFmtId="0" fontId="4" fillId="4" borderId="6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9"/>
  <sheetViews>
    <sheetView showGridLines="0" tabSelected="1" zoomScale="70" zoomScaleNormal="70" workbookViewId="0" topLeftCell="A1">
      <selection activeCell="W32" sqref="W32:Y32"/>
    </sheetView>
  </sheetViews>
  <sheetFormatPr defaultColWidth="9.00390625" defaultRowHeight="18" customHeight="1"/>
  <cols>
    <col min="1" max="6" width="3.875" style="1" customWidth="1"/>
    <col min="7" max="7" width="3.875" style="2" customWidth="1"/>
    <col min="8" max="16384" width="3.875" style="1" customWidth="1"/>
  </cols>
  <sheetData>
    <row r="1" ht="18" customHeight="1" thickBot="1"/>
    <row r="2" spans="2:31" ht="18" customHeight="1">
      <c r="B2" s="60" t="s">
        <v>15</v>
      </c>
      <c r="C2" s="60"/>
      <c r="D2" s="60"/>
      <c r="E2" s="60"/>
      <c r="F2" s="60"/>
      <c r="G2" s="60"/>
      <c r="H2" s="60"/>
      <c r="I2" s="60"/>
      <c r="J2" s="60"/>
      <c r="K2" s="60"/>
      <c r="L2" s="60"/>
      <c r="O2" s="66" t="s">
        <v>16</v>
      </c>
      <c r="P2" s="67"/>
      <c r="Q2" s="67"/>
      <c r="R2" s="67"/>
      <c r="S2" s="67"/>
      <c r="T2" s="91" t="s">
        <v>23</v>
      </c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</row>
    <row r="3" spans="2:31" ht="18" customHeight="1" thickBo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O3" s="68"/>
      <c r="P3" s="69"/>
      <c r="Q3" s="69"/>
      <c r="R3" s="69"/>
      <c r="S3" s="69"/>
      <c r="T3" s="94"/>
      <c r="U3" s="95"/>
      <c r="V3" s="95"/>
      <c r="W3" s="95"/>
      <c r="X3" s="95"/>
      <c r="Y3" s="95"/>
      <c r="Z3" s="95"/>
      <c r="AA3" s="95"/>
      <c r="AB3" s="95"/>
      <c r="AC3" s="95"/>
      <c r="AD3" s="95"/>
      <c r="AE3" s="96"/>
    </row>
    <row r="4" spans="2:12" ht="18" customHeight="1">
      <c r="B4" s="70" t="s">
        <v>19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6" spans="2:27" ht="18" customHeight="1">
      <c r="B6" s="4" t="s">
        <v>12</v>
      </c>
      <c r="C6" s="4"/>
      <c r="D6" s="4"/>
      <c r="E6" s="4"/>
      <c r="F6" s="4"/>
      <c r="G6" s="4"/>
      <c r="H6" s="4"/>
      <c r="O6" s="4" t="s">
        <v>11</v>
      </c>
      <c r="P6" s="4"/>
      <c r="Q6" s="4"/>
      <c r="R6" s="4"/>
      <c r="S6" s="4"/>
      <c r="T6" s="4"/>
      <c r="U6" s="4"/>
      <c r="V6" s="4" t="s">
        <v>21</v>
      </c>
      <c r="W6" s="4"/>
      <c r="X6" s="4"/>
      <c r="Y6" s="4"/>
      <c r="Z6" s="4"/>
      <c r="AA6" s="4"/>
    </row>
    <row r="7" spans="2:27" ht="18" customHeight="1" thickBot="1">
      <c r="B7" s="6"/>
      <c r="C7" s="6"/>
      <c r="D7" s="6"/>
      <c r="E7" s="6"/>
      <c r="F7" s="6"/>
      <c r="G7" s="6"/>
      <c r="H7" s="6"/>
      <c r="O7" s="4"/>
      <c r="P7" s="4"/>
      <c r="Q7" s="4"/>
      <c r="R7" s="4"/>
      <c r="S7" s="4"/>
      <c r="T7" s="4"/>
      <c r="U7" s="4"/>
      <c r="V7" s="38"/>
      <c r="W7" s="38"/>
      <c r="X7" s="38"/>
      <c r="Y7" s="38"/>
      <c r="Z7" s="38"/>
      <c r="AA7" s="38"/>
    </row>
    <row r="8" spans="2:27" ht="18" customHeight="1" thickBot="1">
      <c r="B8" s="26" t="s">
        <v>1</v>
      </c>
      <c r="C8" s="27"/>
      <c r="D8" s="27"/>
      <c r="E8" s="14" t="s">
        <v>2</v>
      </c>
      <c r="F8" s="15"/>
      <c r="G8" s="15"/>
      <c r="H8" s="15"/>
      <c r="I8" s="16"/>
      <c r="J8" s="71">
        <v>500000</v>
      </c>
      <c r="K8" s="72"/>
      <c r="L8" s="72"/>
      <c r="M8" s="73"/>
      <c r="O8" s="83">
        <v>0.01</v>
      </c>
      <c r="P8" s="84"/>
      <c r="Q8" s="85"/>
      <c r="V8" s="39" t="s">
        <v>0</v>
      </c>
      <c r="W8" s="40"/>
      <c r="X8" s="40" t="s">
        <v>10</v>
      </c>
      <c r="Y8" s="40"/>
      <c r="Z8" s="40"/>
      <c r="AA8" s="41"/>
    </row>
    <row r="9" spans="2:27" ht="18" customHeight="1">
      <c r="B9" s="28"/>
      <c r="C9" s="29"/>
      <c r="D9" s="29"/>
      <c r="E9" s="17" t="s">
        <v>3</v>
      </c>
      <c r="F9" s="18"/>
      <c r="G9" s="18"/>
      <c r="H9" s="18"/>
      <c r="I9" s="19"/>
      <c r="J9" s="74">
        <v>50000</v>
      </c>
      <c r="K9" s="75"/>
      <c r="L9" s="75"/>
      <c r="M9" s="76"/>
      <c r="V9" s="42"/>
      <c r="W9" s="5"/>
      <c r="X9" s="5"/>
      <c r="Y9" s="5"/>
      <c r="Z9" s="5"/>
      <c r="AA9" s="43"/>
    </row>
    <row r="10" spans="2:27" ht="18" customHeight="1">
      <c r="B10" s="30" t="s">
        <v>4</v>
      </c>
      <c r="C10" s="31"/>
      <c r="D10" s="31"/>
      <c r="E10" s="20" t="s">
        <v>8</v>
      </c>
      <c r="F10" s="21"/>
      <c r="G10" s="21"/>
      <c r="H10" s="21"/>
      <c r="I10" s="22"/>
      <c r="J10" s="77">
        <v>500000</v>
      </c>
      <c r="K10" s="78"/>
      <c r="L10" s="78"/>
      <c r="M10" s="79"/>
      <c r="O10" s="4" t="s">
        <v>13</v>
      </c>
      <c r="P10" s="4"/>
      <c r="Q10" s="4"/>
      <c r="R10" s="4"/>
      <c r="S10" s="4"/>
      <c r="T10" s="4"/>
      <c r="U10" s="4"/>
      <c r="V10" s="42">
        <v>1</v>
      </c>
      <c r="W10" s="5"/>
      <c r="X10" s="89">
        <v>100000</v>
      </c>
      <c r="Y10" s="89"/>
      <c r="Z10" s="89"/>
      <c r="AA10" s="90"/>
    </row>
    <row r="11" spans="2:27" ht="18" customHeight="1" thickBot="1">
      <c r="B11" s="32"/>
      <c r="C11" s="33"/>
      <c r="D11" s="33"/>
      <c r="E11" s="23" t="s">
        <v>9</v>
      </c>
      <c r="F11" s="24"/>
      <c r="G11" s="24"/>
      <c r="H11" s="24"/>
      <c r="I11" s="25"/>
      <c r="J11" s="80">
        <v>50000</v>
      </c>
      <c r="K11" s="81"/>
      <c r="L11" s="81"/>
      <c r="M11" s="82"/>
      <c r="O11" s="4"/>
      <c r="P11" s="4"/>
      <c r="Q11" s="4"/>
      <c r="R11" s="4"/>
      <c r="S11" s="4"/>
      <c r="T11" s="4"/>
      <c r="U11" s="4"/>
      <c r="V11" s="42">
        <v>2</v>
      </c>
      <c r="W11" s="5"/>
      <c r="X11" s="89">
        <v>100000</v>
      </c>
      <c r="Y11" s="89"/>
      <c r="Z11" s="89"/>
      <c r="AA11" s="90"/>
    </row>
    <row r="12" spans="2:27" ht="18" customHeight="1" thickBot="1" thickTop="1">
      <c r="B12" s="34" t="s">
        <v>5</v>
      </c>
      <c r="C12" s="35"/>
      <c r="D12" s="35"/>
      <c r="E12" s="8" t="s">
        <v>8</v>
      </c>
      <c r="F12" s="9"/>
      <c r="G12" s="9"/>
      <c r="H12" s="9"/>
      <c r="I12" s="10"/>
      <c r="J12" s="97">
        <f>+J8+J10</f>
        <v>1000000</v>
      </c>
      <c r="K12" s="98"/>
      <c r="L12" s="98"/>
      <c r="M12" s="99"/>
      <c r="O12" s="83">
        <v>0.1</v>
      </c>
      <c r="P12" s="84"/>
      <c r="Q12" s="85"/>
      <c r="V12" s="42">
        <v>3</v>
      </c>
      <c r="W12" s="5"/>
      <c r="X12" s="89">
        <v>100000</v>
      </c>
      <c r="Y12" s="89"/>
      <c r="Z12" s="89"/>
      <c r="AA12" s="90"/>
    </row>
    <row r="13" spans="2:27" ht="18" customHeight="1" thickBot="1">
      <c r="B13" s="36"/>
      <c r="C13" s="37"/>
      <c r="D13" s="37"/>
      <c r="E13" s="11" t="s">
        <v>9</v>
      </c>
      <c r="F13" s="12"/>
      <c r="G13" s="12"/>
      <c r="H13" s="12"/>
      <c r="I13" s="13"/>
      <c r="J13" s="100">
        <f>+J9+J11</f>
        <v>100000</v>
      </c>
      <c r="K13" s="101"/>
      <c r="L13" s="101"/>
      <c r="M13" s="102"/>
      <c r="V13" s="42">
        <v>4</v>
      </c>
      <c r="W13" s="5"/>
      <c r="X13" s="89">
        <v>100000</v>
      </c>
      <c r="Y13" s="89"/>
      <c r="Z13" s="89"/>
      <c r="AA13" s="90"/>
    </row>
    <row r="14" spans="15:27" ht="18" customHeight="1">
      <c r="O14" s="4" t="s">
        <v>20</v>
      </c>
      <c r="P14" s="4"/>
      <c r="Q14" s="4"/>
      <c r="R14" s="4"/>
      <c r="S14" s="4"/>
      <c r="T14" s="4"/>
      <c r="U14" s="4"/>
      <c r="V14" s="42">
        <v>5</v>
      </c>
      <c r="W14" s="5"/>
      <c r="X14" s="89">
        <v>100000</v>
      </c>
      <c r="Y14" s="89"/>
      <c r="Z14" s="89"/>
      <c r="AA14" s="90"/>
    </row>
    <row r="15" spans="10:27" ht="18" customHeight="1" thickBot="1">
      <c r="J15" s="3"/>
      <c r="K15" s="3"/>
      <c r="L15" s="3"/>
      <c r="M15" s="3"/>
      <c r="O15" s="4"/>
      <c r="P15" s="4"/>
      <c r="Q15" s="4"/>
      <c r="R15" s="4"/>
      <c r="S15" s="4"/>
      <c r="T15" s="4"/>
      <c r="U15" s="4"/>
      <c r="V15" s="42">
        <v>6</v>
      </c>
      <c r="W15" s="5"/>
      <c r="X15" s="89">
        <v>100000</v>
      </c>
      <c r="Y15" s="89"/>
      <c r="Z15" s="89"/>
      <c r="AA15" s="90"/>
    </row>
    <row r="16" spans="10:27" ht="18" customHeight="1" thickBot="1">
      <c r="J16" s="3"/>
      <c r="K16" s="3"/>
      <c r="L16" s="3"/>
      <c r="M16" s="3"/>
      <c r="O16" s="86">
        <v>100000</v>
      </c>
      <c r="P16" s="87"/>
      <c r="Q16" s="87"/>
      <c r="R16" s="88"/>
      <c r="V16" s="42">
        <v>7</v>
      </c>
      <c r="W16" s="5"/>
      <c r="X16" s="89">
        <v>100000</v>
      </c>
      <c r="Y16" s="89"/>
      <c r="Z16" s="89"/>
      <c r="AA16" s="90"/>
    </row>
    <row r="17" spans="22:27" ht="18" customHeight="1">
      <c r="V17" s="42">
        <v>8</v>
      </c>
      <c r="W17" s="5"/>
      <c r="X17" s="89">
        <v>100000</v>
      </c>
      <c r="Y17" s="89"/>
      <c r="Z17" s="89"/>
      <c r="AA17" s="90"/>
    </row>
    <row r="18" spans="22:27" ht="18" customHeight="1">
      <c r="V18" s="42">
        <v>9</v>
      </c>
      <c r="W18" s="5"/>
      <c r="X18" s="89">
        <v>100000</v>
      </c>
      <c r="Y18" s="89"/>
      <c r="Z18" s="89"/>
      <c r="AA18" s="90"/>
    </row>
    <row r="19" spans="22:27" ht="18" customHeight="1" thickBot="1">
      <c r="V19" s="44">
        <v>10</v>
      </c>
      <c r="W19" s="45"/>
      <c r="X19" s="103">
        <v>100000</v>
      </c>
      <c r="Y19" s="104"/>
      <c r="Z19" s="104"/>
      <c r="AA19" s="105"/>
    </row>
    <row r="20" spans="1:32" ht="18" customHeight="1">
      <c r="A20" s="107"/>
      <c r="B20" s="108" t="s">
        <v>22</v>
      </c>
      <c r="C20" s="107"/>
      <c r="D20" s="107"/>
      <c r="E20" s="107"/>
      <c r="F20" s="107"/>
      <c r="G20" s="109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</row>
    <row r="21" ht="18" customHeight="1">
      <c r="B21" s="106"/>
    </row>
    <row r="22" spans="2:32" ht="18" customHeight="1">
      <c r="B22" s="61" t="s">
        <v>14</v>
      </c>
      <c r="C22" s="61"/>
      <c r="D22" s="61"/>
      <c r="E22" s="61"/>
      <c r="F22" s="61"/>
      <c r="G22" s="61"/>
      <c r="H22" s="61"/>
      <c r="I22" s="61"/>
      <c r="J22" s="61"/>
      <c r="K22" s="61"/>
      <c r="Z22" s="7" t="s">
        <v>18</v>
      </c>
      <c r="AA22" s="7"/>
      <c r="AB22" s="64">
        <f ca="1">NOW()</f>
        <v>40790.92819803241</v>
      </c>
      <c r="AC22" s="64"/>
      <c r="AD22" s="64"/>
      <c r="AE22" s="64"/>
      <c r="AF22" s="65"/>
    </row>
    <row r="23" spans="2:31" ht="18" customHeight="1" thickBot="1">
      <c r="B23" s="61"/>
      <c r="C23" s="61"/>
      <c r="D23" s="61"/>
      <c r="E23" s="61"/>
      <c r="F23" s="61"/>
      <c r="G23" s="61"/>
      <c r="H23" s="61"/>
      <c r="I23" s="61"/>
      <c r="J23" s="61"/>
      <c r="K23" s="61"/>
      <c r="Q23" s="62" t="s">
        <v>17</v>
      </c>
      <c r="R23" s="62"/>
      <c r="S23" s="62"/>
      <c r="T23" s="62"/>
      <c r="U23" s="63" t="str">
        <f>IF(T2=0,"",T2)</f>
        <v>SEO対策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spans="2:9" ht="8.25" customHeight="1" thickTop="1">
      <c r="B24" s="53"/>
      <c r="C24" s="53"/>
      <c r="D24" s="53"/>
      <c r="E24" s="53"/>
      <c r="F24" s="53"/>
      <c r="G24" s="53"/>
      <c r="H24" s="53"/>
      <c r="I24" s="53"/>
    </row>
    <row r="25" spans="3:31" ht="18" customHeight="1">
      <c r="C25" s="116" t="s">
        <v>0</v>
      </c>
      <c r="D25" s="117"/>
      <c r="E25" s="126" t="s">
        <v>24</v>
      </c>
      <c r="F25" s="127"/>
      <c r="G25" s="117"/>
      <c r="H25" s="120" t="s">
        <v>25</v>
      </c>
      <c r="I25" s="121"/>
      <c r="J25" s="121"/>
      <c r="K25" s="121"/>
      <c r="L25" s="121"/>
      <c r="M25" s="122"/>
      <c r="N25" s="120" t="s">
        <v>26</v>
      </c>
      <c r="O25" s="121"/>
      <c r="P25" s="121"/>
      <c r="Q25" s="121"/>
      <c r="R25" s="121"/>
      <c r="S25" s="122"/>
      <c r="T25" s="120" t="s">
        <v>27</v>
      </c>
      <c r="U25" s="121"/>
      <c r="V25" s="121"/>
      <c r="W25" s="121"/>
      <c r="X25" s="121"/>
      <c r="Y25" s="122"/>
      <c r="Z25" s="120" t="s">
        <v>28</v>
      </c>
      <c r="AA25" s="121"/>
      <c r="AB25" s="121"/>
      <c r="AC25" s="121"/>
      <c r="AD25" s="121"/>
      <c r="AE25" s="122"/>
    </row>
    <row r="26" spans="3:31" ht="18" customHeight="1" thickBot="1">
      <c r="C26" s="118"/>
      <c r="D26" s="119"/>
      <c r="E26" s="118"/>
      <c r="F26" s="128"/>
      <c r="G26" s="119"/>
      <c r="H26" s="123" t="s">
        <v>6</v>
      </c>
      <c r="I26" s="124"/>
      <c r="J26" s="125"/>
      <c r="K26" s="123" t="s">
        <v>7</v>
      </c>
      <c r="L26" s="124"/>
      <c r="M26" s="125"/>
      <c r="N26" s="123" t="s">
        <v>6</v>
      </c>
      <c r="O26" s="124"/>
      <c r="P26" s="125"/>
      <c r="Q26" s="123" t="s">
        <v>7</v>
      </c>
      <c r="R26" s="124"/>
      <c r="S26" s="125"/>
      <c r="T26" s="123" t="s">
        <v>6</v>
      </c>
      <c r="U26" s="124"/>
      <c r="V26" s="125"/>
      <c r="W26" s="123" t="s">
        <v>7</v>
      </c>
      <c r="X26" s="124"/>
      <c r="Y26" s="125"/>
      <c r="Z26" s="123" t="s">
        <v>6</v>
      </c>
      <c r="AA26" s="124"/>
      <c r="AB26" s="125"/>
      <c r="AC26" s="123" t="s">
        <v>7</v>
      </c>
      <c r="AD26" s="124"/>
      <c r="AE26" s="125"/>
    </row>
    <row r="27" spans="3:31" ht="18" customHeight="1" thickTop="1">
      <c r="C27" s="52">
        <v>1</v>
      </c>
      <c r="D27" s="52"/>
      <c r="E27" s="54">
        <v>0.182</v>
      </c>
      <c r="F27" s="54"/>
      <c r="G27" s="54"/>
      <c r="H27" s="55">
        <f>E27*J$12</f>
        <v>182000</v>
      </c>
      <c r="I27" s="55"/>
      <c r="J27" s="55"/>
      <c r="K27" s="55">
        <f>+INT(J$13*E27)</f>
        <v>18200</v>
      </c>
      <c r="L27" s="55"/>
      <c r="M27" s="55"/>
      <c r="N27" s="56">
        <f>IF(H27=0,"",X10/H27)</f>
        <v>0.5494505494505495</v>
      </c>
      <c r="O27" s="56"/>
      <c r="P27" s="56"/>
      <c r="Q27" s="56">
        <f>IF(K27=0,"",X10/K27)</f>
        <v>5.4945054945054945</v>
      </c>
      <c r="R27" s="56"/>
      <c r="S27" s="56"/>
      <c r="T27" s="55">
        <f>H27*O$8</f>
        <v>1820</v>
      </c>
      <c r="U27" s="55"/>
      <c r="V27" s="55"/>
      <c r="W27" s="55">
        <f>+K27*O$8</f>
        <v>182</v>
      </c>
      <c r="X27" s="55"/>
      <c r="Y27" s="55"/>
      <c r="Z27" s="56">
        <f>IF(T27=0,"",X10/T27)</f>
        <v>54.94505494505494</v>
      </c>
      <c r="AA27" s="56"/>
      <c r="AB27" s="56"/>
      <c r="AC27" s="56">
        <f>IF(W27=0,"",X10/W27)</f>
        <v>549.4505494505495</v>
      </c>
      <c r="AD27" s="56"/>
      <c r="AE27" s="56"/>
    </row>
    <row r="28" spans="3:31" ht="18" customHeight="1">
      <c r="C28" s="46">
        <v>2</v>
      </c>
      <c r="D28" s="46"/>
      <c r="E28" s="47">
        <v>0.101</v>
      </c>
      <c r="F28" s="47"/>
      <c r="G28" s="47"/>
      <c r="H28" s="48">
        <f>E28*J$12</f>
        <v>101000</v>
      </c>
      <c r="I28" s="48"/>
      <c r="J28" s="48"/>
      <c r="K28" s="48">
        <f>+INT(J$13*E28)</f>
        <v>10100</v>
      </c>
      <c r="L28" s="48"/>
      <c r="M28" s="48"/>
      <c r="N28" s="56">
        <f>IF(H28=0,"",X11/H28)</f>
        <v>0.9900990099009901</v>
      </c>
      <c r="O28" s="56"/>
      <c r="P28" s="56"/>
      <c r="Q28" s="56">
        <f>IF(K28=0,"",X11/K28)</f>
        <v>9.900990099009901</v>
      </c>
      <c r="R28" s="56"/>
      <c r="S28" s="56"/>
      <c r="T28" s="48">
        <f>H28*O$8</f>
        <v>1010</v>
      </c>
      <c r="U28" s="48"/>
      <c r="V28" s="48"/>
      <c r="W28" s="48">
        <f>+K28*O$8</f>
        <v>101</v>
      </c>
      <c r="X28" s="48"/>
      <c r="Y28" s="48"/>
      <c r="Z28" s="56">
        <f>IF(T28=0,"",X11/T28)</f>
        <v>99.00990099009901</v>
      </c>
      <c r="AA28" s="56"/>
      <c r="AB28" s="56"/>
      <c r="AC28" s="56">
        <f>IF(W28=0,"",X11/W28)</f>
        <v>990.0990099009902</v>
      </c>
      <c r="AD28" s="56"/>
      <c r="AE28" s="56"/>
    </row>
    <row r="29" spans="3:31" ht="18" customHeight="1">
      <c r="C29" s="46">
        <v>3</v>
      </c>
      <c r="D29" s="46"/>
      <c r="E29" s="47">
        <v>0.072</v>
      </c>
      <c r="F29" s="47"/>
      <c r="G29" s="47"/>
      <c r="H29" s="48">
        <f>E29*J$12</f>
        <v>72000</v>
      </c>
      <c r="I29" s="48"/>
      <c r="J29" s="48"/>
      <c r="K29" s="48">
        <f>+INT(J$13*E29)</f>
        <v>7200</v>
      </c>
      <c r="L29" s="48"/>
      <c r="M29" s="48"/>
      <c r="N29" s="56">
        <f>IF(H29=0,"",X12/H29)</f>
        <v>1.3888888888888888</v>
      </c>
      <c r="O29" s="56"/>
      <c r="P29" s="56"/>
      <c r="Q29" s="56">
        <f>IF(K29=0,"",X12/K29)</f>
        <v>13.88888888888889</v>
      </c>
      <c r="R29" s="56"/>
      <c r="S29" s="56"/>
      <c r="T29" s="48">
        <f>H29*O$8</f>
        <v>720</v>
      </c>
      <c r="U29" s="48"/>
      <c r="V29" s="48"/>
      <c r="W29" s="48">
        <f>+K29*O$8</f>
        <v>72</v>
      </c>
      <c r="X29" s="48"/>
      <c r="Y29" s="48"/>
      <c r="Z29" s="56">
        <f>IF(T29=0,"",X12/T29)</f>
        <v>138.88888888888889</v>
      </c>
      <c r="AA29" s="56"/>
      <c r="AB29" s="56"/>
      <c r="AC29" s="56">
        <f>IF(W29=0,"",X12/W29)</f>
        <v>1388.888888888889</v>
      </c>
      <c r="AD29" s="56"/>
      <c r="AE29" s="56"/>
    </row>
    <row r="30" spans="3:31" ht="18" customHeight="1">
      <c r="C30" s="46">
        <v>4</v>
      </c>
      <c r="D30" s="46"/>
      <c r="E30" s="47">
        <v>0.048</v>
      </c>
      <c r="F30" s="47"/>
      <c r="G30" s="47"/>
      <c r="H30" s="48">
        <f>E30*J$12</f>
        <v>48000</v>
      </c>
      <c r="I30" s="48"/>
      <c r="J30" s="48"/>
      <c r="K30" s="48">
        <f>+INT(J$13*E30)</f>
        <v>4800</v>
      </c>
      <c r="L30" s="48"/>
      <c r="M30" s="48"/>
      <c r="N30" s="56">
        <f>IF(H30=0,"",X13/H30)</f>
        <v>2.0833333333333335</v>
      </c>
      <c r="O30" s="56"/>
      <c r="P30" s="56"/>
      <c r="Q30" s="56">
        <f>IF(K30=0,"",X13/K30)</f>
        <v>20.833333333333332</v>
      </c>
      <c r="R30" s="56"/>
      <c r="S30" s="56"/>
      <c r="T30" s="48">
        <f>H30*O$8</f>
        <v>480</v>
      </c>
      <c r="U30" s="48"/>
      <c r="V30" s="48"/>
      <c r="W30" s="48">
        <f>+K30*O$8</f>
        <v>48</v>
      </c>
      <c r="X30" s="48"/>
      <c r="Y30" s="48"/>
      <c r="Z30" s="56">
        <f>IF(T30=0,"",X13/T30)</f>
        <v>208.33333333333334</v>
      </c>
      <c r="AA30" s="56"/>
      <c r="AB30" s="56"/>
      <c r="AC30" s="56">
        <f>IF(W30=0,"",X13/W30)</f>
        <v>2083.3333333333335</v>
      </c>
      <c r="AD30" s="56"/>
      <c r="AE30" s="56"/>
    </row>
    <row r="31" spans="3:31" ht="18" customHeight="1">
      <c r="C31" s="46">
        <v>5</v>
      </c>
      <c r="D31" s="46"/>
      <c r="E31" s="47">
        <v>0.031</v>
      </c>
      <c r="F31" s="47"/>
      <c r="G31" s="47"/>
      <c r="H31" s="48">
        <f>E31*J$12</f>
        <v>31000</v>
      </c>
      <c r="I31" s="48"/>
      <c r="J31" s="48"/>
      <c r="K31" s="48">
        <f>+INT(J$13*E31)</f>
        <v>3100</v>
      </c>
      <c r="L31" s="48"/>
      <c r="M31" s="48"/>
      <c r="N31" s="56">
        <f>IF(H31=0,"",X14/H31)</f>
        <v>3.225806451612903</v>
      </c>
      <c r="O31" s="56"/>
      <c r="P31" s="56"/>
      <c r="Q31" s="56">
        <f>IF(K31=0,"",X14/K31)</f>
        <v>32.25806451612903</v>
      </c>
      <c r="R31" s="56"/>
      <c r="S31" s="56"/>
      <c r="T31" s="48">
        <f>H31*O$8</f>
        <v>310</v>
      </c>
      <c r="U31" s="48"/>
      <c r="V31" s="48"/>
      <c r="W31" s="48">
        <f>+K31*O$8</f>
        <v>31</v>
      </c>
      <c r="X31" s="48"/>
      <c r="Y31" s="48"/>
      <c r="Z31" s="56">
        <f>IF(T31=0,"",X14/T31)</f>
        <v>322.5806451612903</v>
      </c>
      <c r="AA31" s="56"/>
      <c r="AB31" s="56"/>
      <c r="AC31" s="56">
        <f>IF(W31=0,"",X14/W31)</f>
        <v>3225.8064516129034</v>
      </c>
      <c r="AD31" s="56"/>
      <c r="AE31" s="56"/>
    </row>
    <row r="32" spans="3:31" ht="18" customHeight="1">
      <c r="C32" s="46">
        <v>6</v>
      </c>
      <c r="D32" s="46"/>
      <c r="E32" s="47">
        <v>0.028</v>
      </c>
      <c r="F32" s="47"/>
      <c r="G32" s="47"/>
      <c r="H32" s="48">
        <f>E32*J$12</f>
        <v>28000</v>
      </c>
      <c r="I32" s="48"/>
      <c r="J32" s="48"/>
      <c r="K32" s="48">
        <f>+INT(J$13*E32)</f>
        <v>2800</v>
      </c>
      <c r="L32" s="48"/>
      <c r="M32" s="48"/>
      <c r="N32" s="56">
        <f>IF(H32=0,"",X15/H32)</f>
        <v>3.5714285714285716</v>
      </c>
      <c r="O32" s="56"/>
      <c r="P32" s="56"/>
      <c r="Q32" s="56">
        <f>IF(K32=0,"",X15/K32)</f>
        <v>35.714285714285715</v>
      </c>
      <c r="R32" s="56"/>
      <c r="S32" s="56"/>
      <c r="T32" s="48">
        <f>H32*O$8</f>
        <v>280</v>
      </c>
      <c r="U32" s="48"/>
      <c r="V32" s="48"/>
      <c r="W32" s="48">
        <f>+K32*O$8</f>
        <v>28</v>
      </c>
      <c r="X32" s="48"/>
      <c r="Y32" s="48"/>
      <c r="Z32" s="56">
        <f>IF(T32=0,"",X15/T32)</f>
        <v>357.14285714285717</v>
      </c>
      <c r="AA32" s="56"/>
      <c r="AB32" s="56"/>
      <c r="AC32" s="56">
        <f>IF(W32=0,"",X15/W32)</f>
        <v>3571.4285714285716</v>
      </c>
      <c r="AD32" s="56"/>
      <c r="AE32" s="56"/>
    </row>
    <row r="33" spans="3:31" ht="18" customHeight="1">
      <c r="C33" s="46">
        <v>7</v>
      </c>
      <c r="D33" s="46"/>
      <c r="E33" s="47">
        <v>0.019</v>
      </c>
      <c r="F33" s="47"/>
      <c r="G33" s="47"/>
      <c r="H33" s="48">
        <f>E33*J$12</f>
        <v>19000</v>
      </c>
      <c r="I33" s="48"/>
      <c r="J33" s="48"/>
      <c r="K33" s="48">
        <f>+INT(J$13*E33)</f>
        <v>1900</v>
      </c>
      <c r="L33" s="48"/>
      <c r="M33" s="48"/>
      <c r="N33" s="56">
        <f>IF(H33=0,"",X16/H33)</f>
        <v>5.2631578947368425</v>
      </c>
      <c r="O33" s="56"/>
      <c r="P33" s="56"/>
      <c r="Q33" s="56">
        <f>IF(K33=0,"",X16/K33)</f>
        <v>52.63157894736842</v>
      </c>
      <c r="R33" s="56"/>
      <c r="S33" s="56"/>
      <c r="T33" s="48">
        <f>H33*O$8</f>
        <v>190</v>
      </c>
      <c r="U33" s="48"/>
      <c r="V33" s="48"/>
      <c r="W33" s="48">
        <f>+K33*O$8</f>
        <v>19</v>
      </c>
      <c r="X33" s="48"/>
      <c r="Y33" s="48"/>
      <c r="Z33" s="56">
        <f>IF(T33=0,"",X16/T33)</f>
        <v>526.3157894736842</v>
      </c>
      <c r="AA33" s="56"/>
      <c r="AB33" s="56"/>
      <c r="AC33" s="56">
        <f>IF(W33=0,"",X16/W33)</f>
        <v>5263.1578947368425</v>
      </c>
      <c r="AD33" s="56"/>
      <c r="AE33" s="56"/>
    </row>
    <row r="34" spans="3:31" ht="18" customHeight="1">
      <c r="C34" s="46">
        <v>8</v>
      </c>
      <c r="D34" s="46"/>
      <c r="E34" s="47">
        <v>0.018</v>
      </c>
      <c r="F34" s="47"/>
      <c r="G34" s="47"/>
      <c r="H34" s="48">
        <f>E34*J$12</f>
        <v>18000</v>
      </c>
      <c r="I34" s="48"/>
      <c r="J34" s="48"/>
      <c r="K34" s="48">
        <f>+INT(J$13*E34)</f>
        <v>1800</v>
      </c>
      <c r="L34" s="48"/>
      <c r="M34" s="48"/>
      <c r="N34" s="56">
        <f>IF(H34=0,"",X17/H34)</f>
        <v>5.555555555555555</v>
      </c>
      <c r="O34" s="56"/>
      <c r="P34" s="56"/>
      <c r="Q34" s="56">
        <f>IF(K34=0,"",X17/K34)</f>
        <v>55.55555555555556</v>
      </c>
      <c r="R34" s="56"/>
      <c r="S34" s="56"/>
      <c r="T34" s="48">
        <f>H34*O$8</f>
        <v>180</v>
      </c>
      <c r="U34" s="48"/>
      <c r="V34" s="48"/>
      <c r="W34" s="48">
        <f>+K34*O$8</f>
        <v>18</v>
      </c>
      <c r="X34" s="48"/>
      <c r="Y34" s="48"/>
      <c r="Z34" s="56">
        <f>IF(T34=0,"",X17/T34)</f>
        <v>555.5555555555555</v>
      </c>
      <c r="AA34" s="56"/>
      <c r="AB34" s="56"/>
      <c r="AC34" s="56">
        <f>IF(W34=0,"",X17/W34)</f>
        <v>5555.555555555556</v>
      </c>
      <c r="AD34" s="56"/>
      <c r="AE34" s="56"/>
    </row>
    <row r="35" spans="3:31" ht="18" customHeight="1">
      <c r="C35" s="46">
        <v>9</v>
      </c>
      <c r="D35" s="46"/>
      <c r="E35" s="47">
        <v>0.015</v>
      </c>
      <c r="F35" s="47"/>
      <c r="G35" s="47"/>
      <c r="H35" s="48">
        <f>E35*J$12</f>
        <v>15000</v>
      </c>
      <c r="I35" s="48"/>
      <c r="J35" s="48"/>
      <c r="K35" s="48">
        <f>+INT(J$13*E35)</f>
        <v>1500</v>
      </c>
      <c r="L35" s="48"/>
      <c r="M35" s="48"/>
      <c r="N35" s="56">
        <f>IF(H35=0,"",X18/H35)</f>
        <v>6.666666666666667</v>
      </c>
      <c r="O35" s="56"/>
      <c r="P35" s="56"/>
      <c r="Q35" s="56">
        <f>IF(K35=0,"",X18/K35)</f>
        <v>66.66666666666667</v>
      </c>
      <c r="R35" s="56"/>
      <c r="S35" s="56"/>
      <c r="T35" s="48">
        <f>H35*O$8</f>
        <v>150</v>
      </c>
      <c r="U35" s="48"/>
      <c r="V35" s="48"/>
      <c r="W35" s="48">
        <f>+K35*O$8</f>
        <v>15</v>
      </c>
      <c r="X35" s="48"/>
      <c r="Y35" s="48"/>
      <c r="Z35" s="56">
        <f>IF(T35=0,"",X18/T35)</f>
        <v>666.6666666666666</v>
      </c>
      <c r="AA35" s="56"/>
      <c r="AB35" s="56"/>
      <c r="AC35" s="56">
        <f>IF(W35=0,"",X18/W35)</f>
        <v>6666.666666666667</v>
      </c>
      <c r="AD35" s="56"/>
      <c r="AE35" s="56"/>
    </row>
    <row r="36" spans="3:31" ht="18" customHeight="1">
      <c r="C36" s="46">
        <v>10</v>
      </c>
      <c r="D36" s="46"/>
      <c r="E36" s="47">
        <v>0.01</v>
      </c>
      <c r="F36" s="47"/>
      <c r="G36" s="47"/>
      <c r="H36" s="48">
        <f>E36*J$12</f>
        <v>10000</v>
      </c>
      <c r="I36" s="48"/>
      <c r="J36" s="48"/>
      <c r="K36" s="48">
        <f>+INT(J$13*E36)</f>
        <v>1000</v>
      </c>
      <c r="L36" s="48"/>
      <c r="M36" s="48"/>
      <c r="N36" s="56">
        <f>IF(H36=0,"",X19/H36)</f>
        <v>10</v>
      </c>
      <c r="O36" s="56"/>
      <c r="P36" s="56"/>
      <c r="Q36" s="56">
        <f>IF(K36=0,"",X19/K36)</f>
        <v>100</v>
      </c>
      <c r="R36" s="56"/>
      <c r="S36" s="56"/>
      <c r="T36" s="48">
        <f>H36*O$8</f>
        <v>100</v>
      </c>
      <c r="U36" s="48"/>
      <c r="V36" s="48"/>
      <c r="W36" s="48">
        <f>+K36*O$8</f>
        <v>10</v>
      </c>
      <c r="X36" s="48"/>
      <c r="Y36" s="48"/>
      <c r="Z36" s="56">
        <f>IF(T36=0,"",X19/T36)</f>
        <v>1000</v>
      </c>
      <c r="AA36" s="56"/>
      <c r="AB36" s="56"/>
      <c r="AC36" s="56">
        <f>IF(W36=0,"",X19/W36)</f>
        <v>10000</v>
      </c>
      <c r="AD36" s="56"/>
      <c r="AE36" s="56"/>
    </row>
    <row r="37" spans="5:31" ht="18" customHeight="1">
      <c r="E37" s="49"/>
      <c r="F37" s="49"/>
      <c r="G37" s="50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3:31" ht="18" customHeight="1">
      <c r="C38" s="116" t="s">
        <v>0</v>
      </c>
      <c r="D38" s="117"/>
      <c r="E38" s="113" t="s">
        <v>29</v>
      </c>
      <c r="F38" s="114"/>
      <c r="G38" s="114"/>
      <c r="H38" s="114"/>
      <c r="I38" s="114"/>
      <c r="J38" s="115"/>
      <c r="K38" s="113" t="s">
        <v>30</v>
      </c>
      <c r="L38" s="114"/>
      <c r="M38" s="114"/>
      <c r="N38" s="114"/>
      <c r="O38" s="114"/>
      <c r="P38" s="114"/>
      <c r="Q38" s="114"/>
      <c r="R38" s="115"/>
      <c r="S38" s="113" t="s">
        <v>31</v>
      </c>
      <c r="T38" s="114"/>
      <c r="U38" s="114"/>
      <c r="V38" s="114"/>
      <c r="W38" s="114"/>
      <c r="X38" s="114"/>
      <c r="Y38" s="114"/>
      <c r="Z38" s="115"/>
      <c r="AA38" s="49"/>
      <c r="AB38" s="49"/>
      <c r="AC38" s="49"/>
      <c r="AD38" s="49"/>
      <c r="AE38" s="49"/>
    </row>
    <row r="39" spans="3:31" ht="18" customHeight="1" thickBot="1">
      <c r="C39" s="118"/>
      <c r="D39" s="119"/>
      <c r="E39" s="110" t="s">
        <v>6</v>
      </c>
      <c r="F39" s="111"/>
      <c r="G39" s="112"/>
      <c r="H39" s="110" t="s">
        <v>7</v>
      </c>
      <c r="I39" s="111"/>
      <c r="J39" s="112"/>
      <c r="K39" s="110" t="s">
        <v>6</v>
      </c>
      <c r="L39" s="111"/>
      <c r="M39" s="111"/>
      <c r="N39" s="112"/>
      <c r="O39" s="110" t="s">
        <v>7</v>
      </c>
      <c r="P39" s="111"/>
      <c r="Q39" s="111"/>
      <c r="R39" s="112"/>
      <c r="S39" s="110" t="s">
        <v>6</v>
      </c>
      <c r="T39" s="111"/>
      <c r="U39" s="111"/>
      <c r="V39" s="112"/>
      <c r="W39" s="110" t="s">
        <v>7</v>
      </c>
      <c r="X39" s="111"/>
      <c r="Y39" s="111"/>
      <c r="Z39" s="112"/>
      <c r="AA39" s="49"/>
      <c r="AB39" s="49"/>
      <c r="AC39" s="49"/>
      <c r="AD39" s="49"/>
      <c r="AE39" s="49"/>
    </row>
    <row r="40" spans="3:31" ht="18" customHeight="1" thickTop="1">
      <c r="C40" s="52">
        <v>1</v>
      </c>
      <c r="D40" s="52"/>
      <c r="E40" s="57">
        <f>+T27*O$12</f>
        <v>182</v>
      </c>
      <c r="F40" s="57"/>
      <c r="G40" s="57"/>
      <c r="H40" s="57">
        <f>+W27*O$12</f>
        <v>18.2</v>
      </c>
      <c r="I40" s="57"/>
      <c r="J40" s="57"/>
      <c r="K40" s="56">
        <f>IF(E40=0,"",X10/E40)</f>
        <v>549.4505494505495</v>
      </c>
      <c r="L40" s="56"/>
      <c r="M40" s="56"/>
      <c r="N40" s="56"/>
      <c r="O40" s="56">
        <f>IF(H40=0,"",X10/H40)</f>
        <v>5494.505494505494</v>
      </c>
      <c r="P40" s="56"/>
      <c r="Q40" s="56"/>
      <c r="R40" s="56"/>
      <c r="S40" s="58">
        <f>+O$16*E40-X10</f>
        <v>18100000</v>
      </c>
      <c r="T40" s="58"/>
      <c r="U40" s="58"/>
      <c r="V40" s="58"/>
      <c r="W40" s="58">
        <f>O$16*H40-X10</f>
        <v>1720000</v>
      </c>
      <c r="X40" s="58"/>
      <c r="Y40" s="58"/>
      <c r="Z40" s="58"/>
      <c r="AA40" s="49"/>
      <c r="AB40" s="49"/>
      <c r="AC40" s="49"/>
      <c r="AD40" s="49"/>
      <c r="AE40" s="49"/>
    </row>
    <row r="41" spans="3:31" ht="18" customHeight="1">
      <c r="C41" s="46">
        <v>2</v>
      </c>
      <c r="D41" s="46"/>
      <c r="E41" s="51">
        <f>+T28*O$12</f>
        <v>101</v>
      </c>
      <c r="F41" s="51"/>
      <c r="G41" s="51"/>
      <c r="H41" s="51">
        <f>+W28*O$12</f>
        <v>10.100000000000001</v>
      </c>
      <c r="I41" s="51"/>
      <c r="J41" s="51"/>
      <c r="K41" s="56">
        <f>IF(E41=0,"",X11/E41)</f>
        <v>990.0990099009902</v>
      </c>
      <c r="L41" s="56"/>
      <c r="M41" s="56"/>
      <c r="N41" s="56"/>
      <c r="O41" s="56">
        <f>IF(H41=0,"",X11/H41)</f>
        <v>9900.9900990099</v>
      </c>
      <c r="P41" s="56"/>
      <c r="Q41" s="56"/>
      <c r="R41" s="56"/>
      <c r="S41" s="59">
        <f>+O$16*E41-X11</f>
        <v>10000000</v>
      </c>
      <c r="T41" s="59"/>
      <c r="U41" s="59"/>
      <c r="V41" s="59"/>
      <c r="W41" s="59">
        <f>O$16*H41-X11</f>
        <v>910000.0000000001</v>
      </c>
      <c r="X41" s="59"/>
      <c r="Y41" s="59"/>
      <c r="Z41" s="59"/>
      <c r="AA41" s="49"/>
      <c r="AB41" s="49"/>
      <c r="AC41" s="49"/>
      <c r="AD41" s="49"/>
      <c r="AE41" s="49"/>
    </row>
    <row r="42" spans="3:31" ht="18" customHeight="1">
      <c r="C42" s="46">
        <v>3</v>
      </c>
      <c r="D42" s="46"/>
      <c r="E42" s="51">
        <f>+T29*O$12</f>
        <v>72</v>
      </c>
      <c r="F42" s="51"/>
      <c r="G42" s="51"/>
      <c r="H42" s="51">
        <f>+W29*O$12</f>
        <v>7.2</v>
      </c>
      <c r="I42" s="51"/>
      <c r="J42" s="51"/>
      <c r="K42" s="56">
        <f>IF(E42=0,"",X12/E42)</f>
        <v>1388.888888888889</v>
      </c>
      <c r="L42" s="56"/>
      <c r="M42" s="56"/>
      <c r="N42" s="56"/>
      <c r="O42" s="56">
        <f>IF(H42=0,"",X12/H42)</f>
        <v>13888.888888888889</v>
      </c>
      <c r="P42" s="56"/>
      <c r="Q42" s="56"/>
      <c r="R42" s="56"/>
      <c r="S42" s="59">
        <f>+O$16*E42-X12</f>
        <v>7100000</v>
      </c>
      <c r="T42" s="59"/>
      <c r="U42" s="59"/>
      <c r="V42" s="59"/>
      <c r="W42" s="59">
        <f>O$16*H42-X12</f>
        <v>620000</v>
      </c>
      <c r="X42" s="59"/>
      <c r="Y42" s="59"/>
      <c r="Z42" s="59"/>
      <c r="AA42" s="49"/>
      <c r="AB42" s="49"/>
      <c r="AC42" s="49"/>
      <c r="AD42" s="49"/>
      <c r="AE42" s="49"/>
    </row>
    <row r="43" spans="3:31" ht="18" customHeight="1">
      <c r="C43" s="46">
        <v>4</v>
      </c>
      <c r="D43" s="46"/>
      <c r="E43" s="51">
        <f>+T30*O$12</f>
        <v>48</v>
      </c>
      <c r="F43" s="51"/>
      <c r="G43" s="51"/>
      <c r="H43" s="51">
        <f>+W30*O$12</f>
        <v>4.800000000000001</v>
      </c>
      <c r="I43" s="51"/>
      <c r="J43" s="51"/>
      <c r="K43" s="56">
        <f>IF(E43=0,"",X13/E43)</f>
        <v>2083.3333333333335</v>
      </c>
      <c r="L43" s="56"/>
      <c r="M43" s="56"/>
      <c r="N43" s="56"/>
      <c r="O43" s="56">
        <f>IF(H43=0,"",X13/H43)</f>
        <v>20833.33333333333</v>
      </c>
      <c r="P43" s="56"/>
      <c r="Q43" s="56"/>
      <c r="R43" s="56"/>
      <c r="S43" s="59">
        <f>+O$16*E43-X13</f>
        <v>4700000</v>
      </c>
      <c r="T43" s="59"/>
      <c r="U43" s="59"/>
      <c r="V43" s="59"/>
      <c r="W43" s="59">
        <f>O$16*H43-X13</f>
        <v>380000.00000000006</v>
      </c>
      <c r="X43" s="59"/>
      <c r="Y43" s="59"/>
      <c r="Z43" s="59"/>
      <c r="AA43" s="49"/>
      <c r="AB43" s="49"/>
      <c r="AC43" s="49"/>
      <c r="AD43" s="49"/>
      <c r="AE43" s="49"/>
    </row>
    <row r="44" spans="3:31" ht="18" customHeight="1">
      <c r="C44" s="46">
        <v>5</v>
      </c>
      <c r="D44" s="46"/>
      <c r="E44" s="51">
        <f>+T31*O$12</f>
        <v>31</v>
      </c>
      <c r="F44" s="51"/>
      <c r="G44" s="51"/>
      <c r="H44" s="51">
        <f>+W31*O$12</f>
        <v>3.1</v>
      </c>
      <c r="I44" s="51"/>
      <c r="J44" s="51"/>
      <c r="K44" s="56">
        <f>IF(E44=0,"",X14/E44)</f>
        <v>3225.8064516129034</v>
      </c>
      <c r="L44" s="56"/>
      <c r="M44" s="56"/>
      <c r="N44" s="56"/>
      <c r="O44" s="56">
        <f>IF(H44=0,"",X14/H44)</f>
        <v>32258.06451612903</v>
      </c>
      <c r="P44" s="56"/>
      <c r="Q44" s="56"/>
      <c r="R44" s="56"/>
      <c r="S44" s="59">
        <f>+O$16*E44-X14</f>
        <v>3000000</v>
      </c>
      <c r="T44" s="59"/>
      <c r="U44" s="59"/>
      <c r="V44" s="59"/>
      <c r="W44" s="59">
        <f>O$16*H44-X14</f>
        <v>210000</v>
      </c>
      <c r="X44" s="59"/>
      <c r="Y44" s="59"/>
      <c r="Z44" s="59"/>
      <c r="AA44" s="49"/>
      <c r="AB44" s="49"/>
      <c r="AC44" s="49"/>
      <c r="AD44" s="49"/>
      <c r="AE44" s="49"/>
    </row>
    <row r="45" spans="3:31" ht="18" customHeight="1">
      <c r="C45" s="46">
        <v>6</v>
      </c>
      <c r="D45" s="46"/>
      <c r="E45" s="51">
        <f>+T32*O$12</f>
        <v>28</v>
      </c>
      <c r="F45" s="51"/>
      <c r="G45" s="51"/>
      <c r="H45" s="51">
        <f>+W32*O$12</f>
        <v>2.8000000000000003</v>
      </c>
      <c r="I45" s="51"/>
      <c r="J45" s="51"/>
      <c r="K45" s="56">
        <f>IF(E45=0,"",X15/E45)</f>
        <v>3571.4285714285716</v>
      </c>
      <c r="L45" s="56"/>
      <c r="M45" s="56"/>
      <c r="N45" s="56"/>
      <c r="O45" s="56">
        <f>IF(H45=0,"",X15/H45)</f>
        <v>35714.28571428571</v>
      </c>
      <c r="P45" s="56"/>
      <c r="Q45" s="56"/>
      <c r="R45" s="56"/>
      <c r="S45" s="59">
        <f>+O$16*E45-X15</f>
        <v>2700000</v>
      </c>
      <c r="T45" s="59"/>
      <c r="U45" s="59"/>
      <c r="V45" s="59"/>
      <c r="W45" s="59">
        <f>O$16*H45-X15</f>
        <v>180000</v>
      </c>
      <c r="X45" s="59"/>
      <c r="Y45" s="59"/>
      <c r="Z45" s="59"/>
      <c r="AA45" s="49"/>
      <c r="AB45" s="49"/>
      <c r="AC45" s="49"/>
      <c r="AD45" s="49"/>
      <c r="AE45" s="49"/>
    </row>
    <row r="46" spans="3:31" ht="18" customHeight="1">
      <c r="C46" s="46">
        <v>7</v>
      </c>
      <c r="D46" s="46"/>
      <c r="E46" s="51">
        <f>+T33*O$12</f>
        <v>19</v>
      </c>
      <c r="F46" s="51"/>
      <c r="G46" s="51"/>
      <c r="H46" s="51">
        <f>+W33*O$12</f>
        <v>1.9000000000000001</v>
      </c>
      <c r="I46" s="51"/>
      <c r="J46" s="51"/>
      <c r="K46" s="56">
        <f>IF(E46=0,"",X16/E46)</f>
        <v>5263.1578947368425</v>
      </c>
      <c r="L46" s="56"/>
      <c r="M46" s="56"/>
      <c r="N46" s="56"/>
      <c r="O46" s="56">
        <f>IF(H46=0,"",X16/H46)</f>
        <v>52631.57894736842</v>
      </c>
      <c r="P46" s="56"/>
      <c r="Q46" s="56"/>
      <c r="R46" s="56"/>
      <c r="S46" s="59">
        <f>+O$16*E46-X16</f>
        <v>1800000</v>
      </c>
      <c r="T46" s="59"/>
      <c r="U46" s="59"/>
      <c r="V46" s="59"/>
      <c r="W46" s="59">
        <f>O$16*H46-X16</f>
        <v>90000</v>
      </c>
      <c r="X46" s="59"/>
      <c r="Y46" s="59"/>
      <c r="Z46" s="59"/>
      <c r="AA46" s="49"/>
      <c r="AB46" s="49"/>
      <c r="AC46" s="49"/>
      <c r="AD46" s="49"/>
      <c r="AE46" s="49"/>
    </row>
    <row r="47" spans="3:31" ht="18" customHeight="1">
      <c r="C47" s="46">
        <v>8</v>
      </c>
      <c r="D47" s="46"/>
      <c r="E47" s="51">
        <f>+T34*O$12</f>
        <v>18</v>
      </c>
      <c r="F47" s="51"/>
      <c r="G47" s="51"/>
      <c r="H47" s="51">
        <f>+W34*O$12</f>
        <v>1.8</v>
      </c>
      <c r="I47" s="51"/>
      <c r="J47" s="51"/>
      <c r="K47" s="56">
        <f>IF(E47=0,"",X17/E47)</f>
        <v>5555.555555555556</v>
      </c>
      <c r="L47" s="56"/>
      <c r="M47" s="56"/>
      <c r="N47" s="56"/>
      <c r="O47" s="56">
        <f>IF(H47=0,"",X17/H47)</f>
        <v>55555.555555555555</v>
      </c>
      <c r="P47" s="56"/>
      <c r="Q47" s="56"/>
      <c r="R47" s="56"/>
      <c r="S47" s="59">
        <f>+O$16*E47-X17</f>
        <v>1700000</v>
      </c>
      <c r="T47" s="59"/>
      <c r="U47" s="59"/>
      <c r="V47" s="59"/>
      <c r="W47" s="59">
        <f>O$16*H47-X17</f>
        <v>80000</v>
      </c>
      <c r="X47" s="59"/>
      <c r="Y47" s="59"/>
      <c r="Z47" s="59"/>
      <c r="AA47" s="49"/>
      <c r="AB47" s="49"/>
      <c r="AC47" s="49"/>
      <c r="AD47" s="49"/>
      <c r="AE47" s="49"/>
    </row>
    <row r="48" spans="3:31" ht="18" customHeight="1">
      <c r="C48" s="46">
        <v>9</v>
      </c>
      <c r="D48" s="46"/>
      <c r="E48" s="51">
        <f>+T35*O$12</f>
        <v>15</v>
      </c>
      <c r="F48" s="51"/>
      <c r="G48" s="51"/>
      <c r="H48" s="51">
        <f>+W35*O$12</f>
        <v>1.5</v>
      </c>
      <c r="I48" s="51"/>
      <c r="J48" s="51"/>
      <c r="K48" s="56">
        <f>IF(E48=0,"",X18/E48)</f>
        <v>6666.666666666667</v>
      </c>
      <c r="L48" s="56"/>
      <c r="M48" s="56"/>
      <c r="N48" s="56"/>
      <c r="O48" s="56">
        <f>IF(H48=0,"",X18/H48)</f>
        <v>66666.66666666667</v>
      </c>
      <c r="P48" s="56"/>
      <c r="Q48" s="56"/>
      <c r="R48" s="56"/>
      <c r="S48" s="59">
        <f>+O$16*E48-X18</f>
        <v>1400000</v>
      </c>
      <c r="T48" s="59"/>
      <c r="U48" s="59"/>
      <c r="V48" s="59"/>
      <c r="W48" s="59">
        <f>O$16*H48-X18</f>
        <v>50000</v>
      </c>
      <c r="X48" s="59"/>
      <c r="Y48" s="59"/>
      <c r="Z48" s="59"/>
      <c r="AA48" s="49"/>
      <c r="AB48" s="49"/>
      <c r="AC48" s="49"/>
      <c r="AD48" s="49"/>
      <c r="AE48" s="49"/>
    </row>
    <row r="49" spans="3:31" ht="18" customHeight="1">
      <c r="C49" s="46">
        <v>10</v>
      </c>
      <c r="D49" s="46"/>
      <c r="E49" s="51">
        <f>+T36*O$12</f>
        <v>10</v>
      </c>
      <c r="F49" s="51"/>
      <c r="G49" s="51"/>
      <c r="H49" s="51">
        <f>+W36*O$12</f>
        <v>1</v>
      </c>
      <c r="I49" s="51"/>
      <c r="J49" s="51"/>
      <c r="K49" s="56">
        <f>IF(E49=0,"",X19/E49)</f>
        <v>10000</v>
      </c>
      <c r="L49" s="56"/>
      <c r="M49" s="56"/>
      <c r="N49" s="56"/>
      <c r="O49" s="56">
        <f>IF(H49=0,"",X19/H49)</f>
        <v>100000</v>
      </c>
      <c r="P49" s="56"/>
      <c r="Q49" s="56"/>
      <c r="R49" s="56"/>
      <c r="S49" s="59">
        <f>+O$16*E49-X19</f>
        <v>900000</v>
      </c>
      <c r="T49" s="59"/>
      <c r="U49" s="59"/>
      <c r="V49" s="59"/>
      <c r="W49" s="59">
        <f>O$16*H49-X19</f>
        <v>0</v>
      </c>
      <c r="X49" s="59"/>
      <c r="Y49" s="59"/>
      <c r="Z49" s="59"/>
      <c r="AA49" s="49"/>
      <c r="AB49" s="49"/>
      <c r="AC49" s="49"/>
      <c r="AD49" s="49"/>
      <c r="AE49" s="49"/>
    </row>
  </sheetData>
  <sheetProtection sheet="1" objects="1" scenarios="1"/>
  <mergeCells count="248">
    <mergeCell ref="B4:L4"/>
    <mergeCell ref="B2:L3"/>
    <mergeCell ref="O2:S3"/>
    <mergeCell ref="T2:AE3"/>
    <mergeCell ref="C48:D48"/>
    <mergeCell ref="C49:D49"/>
    <mergeCell ref="C38:D39"/>
    <mergeCell ref="C40:D40"/>
    <mergeCell ref="S49:V49"/>
    <mergeCell ref="W49:Z49"/>
    <mergeCell ref="C41:D41"/>
    <mergeCell ref="C42:D42"/>
    <mergeCell ref="C43:D43"/>
    <mergeCell ref="C44:D44"/>
    <mergeCell ref="C45:D45"/>
    <mergeCell ref="C46:D46"/>
    <mergeCell ref="C47:D47"/>
    <mergeCell ref="S47:V47"/>
    <mergeCell ref="W47:Z47"/>
    <mergeCell ref="S48:V48"/>
    <mergeCell ref="W48:Z48"/>
    <mergeCell ref="S45:V45"/>
    <mergeCell ref="W45:Z45"/>
    <mergeCell ref="S46:V46"/>
    <mergeCell ref="W46:Z46"/>
    <mergeCell ref="W42:Z42"/>
    <mergeCell ref="S43:V43"/>
    <mergeCell ref="W43:Z43"/>
    <mergeCell ref="S44:V44"/>
    <mergeCell ref="W44:Z44"/>
    <mergeCell ref="K49:N49"/>
    <mergeCell ref="O49:R49"/>
    <mergeCell ref="S38:Z38"/>
    <mergeCell ref="S39:V39"/>
    <mergeCell ref="W39:Z39"/>
    <mergeCell ref="S40:V40"/>
    <mergeCell ref="W40:Z40"/>
    <mergeCell ref="S41:V41"/>
    <mergeCell ref="W41:Z41"/>
    <mergeCell ref="S42:V42"/>
    <mergeCell ref="K47:N47"/>
    <mergeCell ref="O47:R47"/>
    <mergeCell ref="K48:N48"/>
    <mergeCell ref="O48:R48"/>
    <mergeCell ref="K45:N45"/>
    <mergeCell ref="O45:R45"/>
    <mergeCell ref="K46:N46"/>
    <mergeCell ref="O46:R46"/>
    <mergeCell ref="O42:R42"/>
    <mergeCell ref="K43:N43"/>
    <mergeCell ref="O43:R43"/>
    <mergeCell ref="K44:N44"/>
    <mergeCell ref="O44:R44"/>
    <mergeCell ref="E49:G49"/>
    <mergeCell ref="H49:J49"/>
    <mergeCell ref="K38:R38"/>
    <mergeCell ref="K39:N39"/>
    <mergeCell ref="O39:R39"/>
    <mergeCell ref="K40:N40"/>
    <mergeCell ref="O40:R40"/>
    <mergeCell ref="K41:N41"/>
    <mergeCell ref="O41:R41"/>
    <mergeCell ref="K42:N42"/>
    <mergeCell ref="E47:G47"/>
    <mergeCell ref="H47:J47"/>
    <mergeCell ref="E48:G48"/>
    <mergeCell ref="H48:J48"/>
    <mergeCell ref="E45:G45"/>
    <mergeCell ref="H45:J45"/>
    <mergeCell ref="E46:G46"/>
    <mergeCell ref="H46:J46"/>
    <mergeCell ref="H42:J42"/>
    <mergeCell ref="E43:G43"/>
    <mergeCell ref="H43:J43"/>
    <mergeCell ref="E44:G44"/>
    <mergeCell ref="H44:J44"/>
    <mergeCell ref="Z36:AB36"/>
    <mergeCell ref="AC36:AE36"/>
    <mergeCell ref="E38:J38"/>
    <mergeCell ref="E39:G39"/>
    <mergeCell ref="H39:J39"/>
    <mergeCell ref="E40:G40"/>
    <mergeCell ref="H40:J40"/>
    <mergeCell ref="E41:G41"/>
    <mergeCell ref="H41:J41"/>
    <mergeCell ref="E42:G42"/>
    <mergeCell ref="Z34:AB34"/>
    <mergeCell ref="AC34:AE34"/>
    <mergeCell ref="Z35:AB35"/>
    <mergeCell ref="AC35:AE35"/>
    <mergeCell ref="Z32:AB32"/>
    <mergeCell ref="AC32:AE32"/>
    <mergeCell ref="Z33:AB33"/>
    <mergeCell ref="AC33:AE33"/>
    <mergeCell ref="Z30:AB30"/>
    <mergeCell ref="AC30:AE30"/>
    <mergeCell ref="Z31:AB31"/>
    <mergeCell ref="AC31:AE31"/>
    <mergeCell ref="Z28:AB28"/>
    <mergeCell ref="AC28:AE28"/>
    <mergeCell ref="Z29:AB29"/>
    <mergeCell ref="AC29:AE29"/>
    <mergeCell ref="Z26:AB26"/>
    <mergeCell ref="AC26:AE26"/>
    <mergeCell ref="Z27:AB27"/>
    <mergeCell ref="AC27:AE27"/>
    <mergeCell ref="T35:V35"/>
    <mergeCell ref="W35:Y35"/>
    <mergeCell ref="T36:V36"/>
    <mergeCell ref="W36:Y36"/>
    <mergeCell ref="T33:V33"/>
    <mergeCell ref="W33:Y33"/>
    <mergeCell ref="T34:V34"/>
    <mergeCell ref="W34:Y34"/>
    <mergeCell ref="T31:V31"/>
    <mergeCell ref="W31:Y31"/>
    <mergeCell ref="T32:V32"/>
    <mergeCell ref="W32:Y32"/>
    <mergeCell ref="T29:V29"/>
    <mergeCell ref="W29:Y29"/>
    <mergeCell ref="T30:V30"/>
    <mergeCell ref="W30:Y30"/>
    <mergeCell ref="O8:Q8"/>
    <mergeCell ref="O10:U11"/>
    <mergeCell ref="O12:Q12"/>
    <mergeCell ref="O14:U15"/>
    <mergeCell ref="C27:D27"/>
    <mergeCell ref="C28:D28"/>
    <mergeCell ref="C29:D29"/>
    <mergeCell ref="N29:P29"/>
    <mergeCell ref="T25:Y25"/>
    <mergeCell ref="T26:V26"/>
    <mergeCell ref="W26:Y26"/>
    <mergeCell ref="T27:V27"/>
    <mergeCell ref="W27:Y27"/>
    <mergeCell ref="B8:D9"/>
    <mergeCell ref="B10:D11"/>
    <mergeCell ref="B12:D13"/>
    <mergeCell ref="C25:D26"/>
    <mergeCell ref="B22:K23"/>
    <mergeCell ref="J12:M12"/>
    <mergeCell ref="J13:M13"/>
    <mergeCell ref="E8:I8"/>
    <mergeCell ref="E9:I9"/>
    <mergeCell ref="E10:I10"/>
    <mergeCell ref="E11:I11"/>
    <mergeCell ref="J8:M8"/>
    <mergeCell ref="J9:M9"/>
    <mergeCell ref="J10:M10"/>
    <mergeCell ref="J11:M11"/>
    <mergeCell ref="C31:D31"/>
    <mergeCell ref="C32:D32"/>
    <mergeCell ref="C33:D33"/>
    <mergeCell ref="E12:I12"/>
    <mergeCell ref="E13:I13"/>
    <mergeCell ref="H25:M25"/>
    <mergeCell ref="H26:J26"/>
    <mergeCell ref="C34:D34"/>
    <mergeCell ref="C35:D35"/>
    <mergeCell ref="C36:D36"/>
    <mergeCell ref="E25:G26"/>
    <mergeCell ref="E27:G27"/>
    <mergeCell ref="E28:G28"/>
    <mergeCell ref="E29:G29"/>
    <mergeCell ref="E30:G30"/>
    <mergeCell ref="E31:G31"/>
    <mergeCell ref="C30:D30"/>
    <mergeCell ref="E32:G32"/>
    <mergeCell ref="K34:M34"/>
    <mergeCell ref="K35:M35"/>
    <mergeCell ref="K36:M36"/>
    <mergeCell ref="E36:G36"/>
    <mergeCell ref="E33:G33"/>
    <mergeCell ref="E34:G34"/>
    <mergeCell ref="E35:G35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K26:M26"/>
    <mergeCell ref="K27:M27"/>
    <mergeCell ref="K28:M28"/>
    <mergeCell ref="K29:M29"/>
    <mergeCell ref="K30:M30"/>
    <mergeCell ref="K31:M31"/>
    <mergeCell ref="K32:M32"/>
    <mergeCell ref="K33:M33"/>
    <mergeCell ref="V16:W16"/>
    <mergeCell ref="V17:W17"/>
    <mergeCell ref="V18:W18"/>
    <mergeCell ref="N25:S25"/>
    <mergeCell ref="O16:R16"/>
    <mergeCell ref="Q23:T23"/>
    <mergeCell ref="U23:AE23"/>
    <mergeCell ref="AB22:AE22"/>
    <mergeCell ref="Z22:AA22"/>
    <mergeCell ref="X13:AA13"/>
    <mergeCell ref="V6:AA7"/>
    <mergeCell ref="B6:H7"/>
    <mergeCell ref="V15:W15"/>
    <mergeCell ref="V8:W9"/>
    <mergeCell ref="V10:W10"/>
    <mergeCell ref="V11:W11"/>
    <mergeCell ref="V12:W12"/>
    <mergeCell ref="V13:W13"/>
    <mergeCell ref="V14:W14"/>
    <mergeCell ref="X8:AA9"/>
    <mergeCell ref="X10:AA10"/>
    <mergeCell ref="X11:AA11"/>
    <mergeCell ref="X12:AA12"/>
    <mergeCell ref="X14:AA14"/>
    <mergeCell ref="X15:AA15"/>
    <mergeCell ref="X16:AA16"/>
    <mergeCell ref="X17:AA17"/>
    <mergeCell ref="X18:AA18"/>
    <mergeCell ref="X19:AA19"/>
    <mergeCell ref="N27:P27"/>
    <mergeCell ref="N28:P28"/>
    <mergeCell ref="V19:W19"/>
    <mergeCell ref="N26:P26"/>
    <mergeCell ref="Q26:S26"/>
    <mergeCell ref="T28:V28"/>
    <mergeCell ref="W28:Y28"/>
    <mergeCell ref="Z25:AE25"/>
    <mergeCell ref="N30:P30"/>
    <mergeCell ref="N31:P31"/>
    <mergeCell ref="N32:P32"/>
    <mergeCell ref="N33:P33"/>
    <mergeCell ref="Q30:S30"/>
    <mergeCell ref="Q31:S31"/>
    <mergeCell ref="Q32:S32"/>
    <mergeCell ref="Q33:S33"/>
    <mergeCell ref="Q34:S34"/>
    <mergeCell ref="Q35:S35"/>
    <mergeCell ref="Q36:S36"/>
    <mergeCell ref="O6:U7"/>
    <mergeCell ref="N34:P34"/>
    <mergeCell ref="N35:P35"/>
    <mergeCell ref="N36:P36"/>
    <mergeCell ref="Q27:S27"/>
    <mergeCell ref="Q28:S28"/>
    <mergeCell ref="Q29:S29"/>
  </mergeCells>
  <printOptions/>
  <pageMargins left="0.75" right="0.75" top="1" bottom="1" header="0.512" footer="0.512"/>
  <pageSetup horizontalDpi="200" verticalDpi="200" orientation="landscape" paperSize="9" scale="96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2011-09-04T13:15:33Z</cp:lastPrinted>
  <dcterms:created xsi:type="dcterms:W3CDTF">2011-09-01T14:09:33Z</dcterms:created>
  <dcterms:modified xsi:type="dcterms:W3CDTF">2011-09-04T14:40:31Z</dcterms:modified>
  <cp:category/>
  <cp:version/>
  <cp:contentType/>
  <cp:contentStatus/>
</cp:coreProperties>
</file>